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6" i="1"/>
  <c r="C39"/>
  <c r="C15"/>
  <c r="D51" l="1"/>
  <c r="D52"/>
  <c r="D20"/>
  <c r="D24"/>
  <c r="D45"/>
  <c r="D46"/>
  <c r="D44"/>
  <c r="D21"/>
  <c r="D17"/>
  <c r="D10"/>
  <c r="D9"/>
  <c r="D8"/>
  <c r="C31"/>
  <c r="D38"/>
  <c r="D37"/>
  <c r="D36"/>
  <c r="D35"/>
  <c r="D34"/>
  <c r="D32"/>
  <c r="E24"/>
  <c r="E6"/>
  <c r="C53" l="1"/>
  <c r="D12"/>
  <c r="E39" l="1"/>
  <c r="E31"/>
  <c r="E15"/>
  <c r="E53" l="1"/>
  <c r="D43"/>
  <c r="D40"/>
  <c r="D42"/>
  <c r="D41" l="1"/>
  <c r="D39" s="1"/>
  <c r="D23" l="1"/>
  <c r="D47"/>
  <c r="D50"/>
  <c r="D49" l="1"/>
  <c r="D18"/>
  <c r="D19"/>
  <c r="D25"/>
  <c r="D15" l="1"/>
  <c r="D33"/>
  <c r="D31" s="1"/>
  <c r="D14" l="1"/>
  <c r="D6" s="1"/>
  <c r="D53" l="1"/>
</calcChain>
</file>

<file path=xl/sharedStrings.xml><?xml version="1.0" encoding="utf-8"?>
<sst xmlns="http://schemas.openxmlformats.org/spreadsheetml/2006/main" count="51" uniqueCount="50">
  <si>
    <t>№п/п</t>
  </si>
  <si>
    <t>на 1м2</t>
  </si>
  <si>
    <t>Статьи затрат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</si>
  <si>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</si>
  <si>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</si>
  <si>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</si>
  <si>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</si>
  <si>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Полная стоимость услуг</t>
  </si>
  <si>
    <t>руб.</t>
  </si>
  <si>
    <t>Расходы на управление МКД</t>
  </si>
  <si>
    <t>Прибыль управляющей компании</t>
  </si>
  <si>
    <t>Содержание придомовой территории</t>
  </si>
  <si>
    <t>рудования и конструкций МКД</t>
  </si>
  <si>
    <t xml:space="preserve"> </t>
  </si>
  <si>
    <t xml:space="preserve">Факт </t>
  </si>
  <si>
    <t>Факт за</t>
  </si>
  <si>
    <t>ОТЧЕТ ПО СТАТЬЕ " Содержание и ремонт жилья"</t>
  </si>
  <si>
    <t>Обслуживание лифта,страхование,техосвид</t>
  </si>
  <si>
    <t>Налог УСН</t>
  </si>
  <si>
    <t>Аварийное обслуживание</t>
  </si>
  <si>
    <t>Техобсл газопровод ВД,чистка венканалов</t>
  </si>
  <si>
    <t>утилизация ртутосодер.ламп,содер.контейнер и пр</t>
  </si>
  <si>
    <t>утверж тариф</t>
  </si>
  <si>
    <t>Утилизация ртутосодер.ламп,</t>
  </si>
  <si>
    <t>зарплата обслуж.перс с отчислен.30,2%</t>
  </si>
  <si>
    <t>Оплата труда по уборке МОП с отчисл 30,2%</t>
  </si>
  <si>
    <t xml:space="preserve">съем показаний ипу </t>
  </si>
  <si>
    <t>Оплата труда по уборке террит..с отчисл 30.2%</t>
  </si>
  <si>
    <t xml:space="preserve">промывка и подготовка к отопит.сезону </t>
  </si>
  <si>
    <t>за 2020год</t>
  </si>
  <si>
    <t>дезинсекция,дератизация</t>
  </si>
  <si>
    <t>дезобработка холлов подъезда и в лифтах</t>
  </si>
  <si>
    <t>стенд, инвентарь,хоз.(тряпки,моющее,перчатки)</t>
  </si>
  <si>
    <t>год</t>
  </si>
  <si>
    <t>наладка автоматики насос.оборуд (догов)</t>
  </si>
  <si>
    <t>Обслуживание УУТЭ, подгот к отопит.сез,ремонт расходомера</t>
  </si>
  <si>
    <t>ремонт водоснабжения,сантехматериалы,сварочные работы</t>
  </si>
  <si>
    <t>Замена рубильников ОД,магнит.пломбы-1000</t>
  </si>
  <si>
    <t>озеленение-3550,покос травы 3000</t>
  </si>
  <si>
    <t>покраска бордюров,дет площадки</t>
  </si>
  <si>
    <t>соль-677,5,реагенты-425,урна-900</t>
  </si>
  <si>
    <t xml:space="preserve"> инвентарь(ледоруб,метла)1615,23,перчатки,мешкид/мус472,77</t>
  </si>
  <si>
    <t>эл.материалы 9113,56 ,з/пл электрика с отч 30.2%</t>
  </si>
  <si>
    <t>зарпл.перс.232119,15,отпуск. резерв- 56715,04</t>
  </si>
  <si>
    <t>ус банк 3900,46 аренда оф.19979,59 ,сайтУК, ГИС-6496</t>
  </si>
  <si>
    <t>гсм6928,59 бумага канц-4277,77эл.отчет-590, катридж 2852,78</t>
  </si>
  <si>
    <t>обработка фиксальн.данных 1447,92,сод.оргтехн 2351,80</t>
  </si>
  <si>
    <t>услуги ркц,паспортиста-222976, ккм-3520 чек-онлайн 4460</t>
  </si>
  <si>
    <t>юридич услуги-16000 почт-2515,72,техпод.1С 3312,5</t>
  </si>
  <si>
    <t xml:space="preserve"> за 2021 год      по  ж.д. ул.Закруткина 20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</si>
</sst>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i/>
      <sz val="9"/>
      <name val="Arial Cyr"/>
      <charset val="204"/>
    </font>
    <font>
      <sz val="2"/>
      <name val="Arial Cyr"/>
      <charset val="204"/>
    </font>
    <font>
      <b/>
      <i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1" fillId="0" borderId="3" xfId="0" applyFont="1" applyBorder="1"/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4" fillId="0" borderId="8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5" fillId="0" borderId="1" xfId="0" applyFont="1" applyBorder="1"/>
    <xf numFmtId="0" fontId="2" fillId="0" borderId="0" xfId="0" applyFont="1" applyAlignment="1"/>
    <xf numFmtId="0" fontId="6" fillId="0" borderId="6" xfId="0" applyFont="1" applyBorder="1"/>
    <xf numFmtId="0" fontId="4" fillId="0" borderId="9" xfId="0" applyFont="1" applyBorder="1"/>
    <xf numFmtId="0" fontId="0" fillId="0" borderId="3" xfId="0" applyFont="1" applyBorder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1" fillId="0" borderId="3" xfId="0" applyNumberFormat="1" applyFont="1" applyBorder="1"/>
    <xf numFmtId="2" fontId="4" fillId="0" borderId="5" xfId="0" applyNumberFormat="1" applyFont="1" applyBorder="1"/>
    <xf numFmtId="2" fontId="5" fillId="0" borderId="2" xfId="0" applyNumberFormat="1" applyFont="1" applyBorder="1"/>
    <xf numFmtId="0" fontId="7" fillId="0" borderId="7" xfId="0" applyFont="1" applyBorder="1"/>
    <xf numFmtId="0" fontId="7" fillId="0" borderId="3" xfId="0" applyFont="1" applyBorder="1"/>
    <xf numFmtId="2" fontId="0" fillId="0" borderId="3" xfId="0" applyNumberFormat="1" applyFont="1" applyBorder="1"/>
    <xf numFmtId="0" fontId="8" fillId="0" borderId="0" xfId="0" applyFont="1"/>
    <xf numFmtId="0" fontId="0" fillId="0" borderId="10" xfId="0" applyBorder="1"/>
    <xf numFmtId="0" fontId="0" fillId="0" borderId="11" xfId="0" applyBorder="1"/>
    <xf numFmtId="2" fontId="5" fillId="0" borderId="1" xfId="0" applyNumberFormat="1" applyFont="1" applyBorder="1"/>
    <xf numFmtId="0" fontId="7" fillId="0" borderId="0" xfId="0" applyFont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3"/>
  <sheetViews>
    <sheetView tabSelected="1" topLeftCell="A40" zoomScaleNormal="100" workbookViewId="0">
      <selection activeCell="J4" sqref="J4"/>
    </sheetView>
  </sheetViews>
  <sheetFormatPr defaultRowHeight="13.2"/>
  <cols>
    <col min="1" max="1" width="5.88671875" customWidth="1"/>
    <col min="2" max="2" width="61.33203125" customWidth="1"/>
    <col min="3" max="3" width="26.33203125" customWidth="1"/>
    <col min="4" max="4" width="12.88671875" hidden="1" customWidth="1"/>
    <col min="5" max="5" width="13.21875" hidden="1" customWidth="1"/>
    <col min="6" max="7" width="8.88671875" hidden="1" customWidth="1"/>
  </cols>
  <sheetData>
    <row r="1" spans="1:5" ht="15.6">
      <c r="A1" s="22"/>
      <c r="B1" s="46" t="s">
        <v>16</v>
      </c>
      <c r="C1" s="22" t="s">
        <v>13</v>
      </c>
      <c r="D1" s="2" t="s">
        <v>29</v>
      </c>
    </row>
    <row r="2" spans="1:5" ht="15.6">
      <c r="A2" s="1"/>
      <c r="B2" s="47" t="s">
        <v>49</v>
      </c>
      <c r="D2" s="2"/>
      <c r="E2" s="2"/>
    </row>
    <row r="3" spans="1:5" ht="15.6" thickBot="1">
      <c r="A3" s="1"/>
      <c r="B3" s="1"/>
      <c r="C3" s="43" t="s">
        <v>8</v>
      </c>
      <c r="D3" s="39">
        <v>3599.53</v>
      </c>
      <c r="E3" s="1"/>
    </row>
    <row r="4" spans="1:5" ht="13.8">
      <c r="A4" s="8" t="s">
        <v>0</v>
      </c>
      <c r="B4" s="3" t="s">
        <v>2</v>
      </c>
      <c r="C4" s="44" t="s">
        <v>15</v>
      </c>
      <c r="D4" s="27" t="s">
        <v>14</v>
      </c>
      <c r="E4" s="27" t="s">
        <v>22</v>
      </c>
    </row>
    <row r="5" spans="1:5" ht="23.25" customHeight="1" thickBot="1">
      <c r="A5" s="4"/>
      <c r="B5" s="7"/>
      <c r="C5" s="45" t="s">
        <v>33</v>
      </c>
      <c r="D5" s="26" t="s">
        <v>1</v>
      </c>
      <c r="E5" s="26" t="s">
        <v>1</v>
      </c>
    </row>
    <row r="6" spans="1:5">
      <c r="A6" s="14">
        <v>1</v>
      </c>
      <c r="B6" s="15" t="s">
        <v>11</v>
      </c>
      <c r="C6" s="15">
        <f>C8+C9+C11+C10+C12</f>
        <v>143560.06</v>
      </c>
      <c r="D6" s="28" t="e">
        <f>D8+D9+D13+D14+D10+D12</f>
        <v>#REF!</v>
      </c>
      <c r="E6" s="15">
        <f>E8+E9+E10+E12</f>
        <v>1.85</v>
      </c>
    </row>
    <row r="7" spans="1:5" ht="10.8" customHeight="1" thickBot="1">
      <c r="A7" s="16"/>
      <c r="B7" s="17"/>
      <c r="C7" s="17"/>
      <c r="D7" s="30"/>
      <c r="E7" s="17"/>
    </row>
    <row r="8" spans="1:5" ht="18" customHeight="1">
      <c r="A8" s="12"/>
      <c r="B8" s="13" t="s">
        <v>27</v>
      </c>
      <c r="C8" s="13">
        <v>128894.21</v>
      </c>
      <c r="D8" s="29">
        <f>C8/D3/13</f>
        <v>2.754509402830156</v>
      </c>
      <c r="E8" s="13">
        <v>1.55</v>
      </c>
    </row>
    <row r="9" spans="1:5" ht="18" customHeight="1">
      <c r="A9" s="12"/>
      <c r="B9" s="13" t="s">
        <v>40</v>
      </c>
      <c r="C9" s="13">
        <v>2002.5</v>
      </c>
      <c r="D9" s="29">
        <f>C9/D3/12</f>
        <v>4.6360219250846636E-2</v>
      </c>
      <c r="E9" s="13">
        <v>0.27</v>
      </c>
    </row>
    <row r="10" spans="1:5" ht="18" customHeight="1">
      <c r="A10" s="12"/>
      <c r="B10" s="13" t="s">
        <v>38</v>
      </c>
      <c r="C10" s="13">
        <v>6550</v>
      </c>
      <c r="D10" s="29">
        <f>C10/12/D3</f>
        <v>0.15164016783672685</v>
      </c>
      <c r="E10" s="13">
        <v>0.02</v>
      </c>
    </row>
    <row r="11" spans="1:5" ht="18" customHeight="1">
      <c r="A11" s="12"/>
      <c r="B11" s="13" t="s">
        <v>39</v>
      </c>
      <c r="C11" s="13">
        <v>4025.35</v>
      </c>
      <c r="D11" s="29"/>
      <c r="E11" s="13"/>
    </row>
    <row r="12" spans="1:5" ht="18" customHeight="1" thickBot="1">
      <c r="A12" s="12"/>
      <c r="B12" s="13" t="s">
        <v>41</v>
      </c>
      <c r="C12" s="13">
        <v>2088</v>
      </c>
      <c r="D12" s="29">
        <f>C12/12/D3</f>
        <v>4.8339644342455815E-2</v>
      </c>
      <c r="E12" s="13">
        <v>0.01</v>
      </c>
    </row>
    <row r="13" spans="1:5" ht="17.399999999999999" hidden="1" customHeight="1" thickBot="1">
      <c r="A13" s="12"/>
      <c r="B13" s="13"/>
      <c r="C13" s="13"/>
      <c r="D13" s="29"/>
      <c r="E13" s="13"/>
    </row>
    <row r="14" spans="1:5" ht="18" hidden="1" customHeight="1" thickBot="1">
      <c r="A14" s="12"/>
      <c r="B14" s="13"/>
      <c r="C14" s="13"/>
      <c r="D14" s="29" t="e">
        <f>C14/12/#REF!</f>
        <v>#REF!</v>
      </c>
      <c r="E14" s="13"/>
    </row>
    <row r="15" spans="1:5">
      <c r="A15" s="15">
        <v>2</v>
      </c>
      <c r="B15" s="15" t="s">
        <v>4</v>
      </c>
      <c r="C15" s="15">
        <f>C17+C18+C19+C20+C23+C21</f>
        <v>253169.52000000002</v>
      </c>
      <c r="D15" s="28">
        <f>D17+D18+D19+D20+D21</f>
        <v>4.7359646295806845</v>
      </c>
      <c r="E15" s="15">
        <f>E17+E18+E19+E20+E23</f>
        <v>2.08</v>
      </c>
    </row>
    <row r="16" spans="1:5" ht="15" customHeight="1" thickBot="1">
      <c r="A16" s="17"/>
      <c r="B16" s="17" t="s">
        <v>3</v>
      </c>
      <c r="C16" s="17"/>
      <c r="D16" s="30"/>
      <c r="E16" s="17"/>
    </row>
    <row r="17" spans="1:5" ht="20.25" customHeight="1">
      <c r="A17" s="6"/>
      <c r="B17" s="13" t="s">
        <v>25</v>
      </c>
      <c r="C17" s="13">
        <v>118172.16</v>
      </c>
      <c r="D17" s="29">
        <f>C17/D3/13</f>
        <v>2.5253758556939805</v>
      </c>
      <c r="E17" s="13">
        <v>1.4</v>
      </c>
    </row>
    <row r="18" spans="1:5" ht="20.25" customHeight="1">
      <c r="A18" s="6"/>
      <c r="B18" s="13" t="s">
        <v>32</v>
      </c>
      <c r="C18" s="13">
        <v>3175.99</v>
      </c>
      <c r="D18" s="29">
        <f>C18/D3/12</f>
        <v>7.3527886511109308E-2</v>
      </c>
      <c r="E18" s="13">
        <v>0.1</v>
      </c>
    </row>
    <row r="19" spans="1:5" ht="20.25" customHeight="1">
      <c r="A19" s="6"/>
      <c r="B19" s="13" t="s">
        <v>30</v>
      </c>
      <c r="C19" s="13">
        <v>2577.81</v>
      </c>
      <c r="D19" s="29">
        <f>C19/D3/12</f>
        <v>5.9679319244456908E-2</v>
      </c>
      <c r="E19" s="13">
        <v>0.02</v>
      </c>
    </row>
    <row r="20" spans="1:5" ht="20.25" customHeight="1">
      <c r="A20" s="6"/>
      <c r="B20" s="13" t="s">
        <v>26</v>
      </c>
      <c r="C20" s="13">
        <v>34630</v>
      </c>
      <c r="D20" s="29">
        <f>C20/4687/13</f>
        <v>0.56834780325285983</v>
      </c>
      <c r="E20" s="13">
        <v>0.56000000000000005</v>
      </c>
    </row>
    <row r="21" spans="1:5" ht="19.8" customHeight="1">
      <c r="A21" s="6"/>
      <c r="B21" s="13" t="s">
        <v>42</v>
      </c>
      <c r="C21" s="13">
        <v>70613.56</v>
      </c>
      <c r="D21" s="29">
        <f>C21/13/D3</f>
        <v>1.5090337648782777</v>
      </c>
      <c r="E21" s="13"/>
    </row>
    <row r="22" spans="1:5" ht="20.399999999999999" hidden="1" customHeight="1">
      <c r="A22" s="6"/>
      <c r="B22" s="13"/>
      <c r="C22" s="13"/>
      <c r="D22" s="29"/>
      <c r="E22" s="13"/>
    </row>
    <row r="23" spans="1:5" ht="16.8" customHeight="1" thickBot="1">
      <c r="A23" s="9"/>
      <c r="B23" s="18" t="s">
        <v>31</v>
      </c>
      <c r="C23" s="18">
        <v>24000</v>
      </c>
      <c r="D23" s="35">
        <f>C23/D3/12</f>
        <v>0.55562809589029671</v>
      </c>
      <c r="E23" s="18"/>
    </row>
    <row r="24" spans="1:5" ht="25.8" customHeight="1" thickBot="1">
      <c r="A24" s="24">
        <v>3</v>
      </c>
      <c r="B24" s="19" t="s">
        <v>23</v>
      </c>
      <c r="C24" s="23"/>
      <c r="D24" s="31">
        <f>C24/12/D3</f>
        <v>0</v>
      </c>
      <c r="E24" s="11">
        <f>E26+E27</f>
        <v>0.03</v>
      </c>
    </row>
    <row r="25" spans="1:5" ht="0.6" customHeight="1">
      <c r="A25" s="20"/>
      <c r="B25" s="13"/>
      <c r="C25" s="25"/>
      <c r="D25" s="32">
        <f>C25/D3/12</f>
        <v>0</v>
      </c>
      <c r="E25" s="19"/>
    </row>
    <row r="26" spans="1:5" ht="16.8" customHeight="1">
      <c r="A26" s="20"/>
      <c r="B26" s="13"/>
      <c r="C26" s="25"/>
      <c r="D26" s="38"/>
      <c r="E26" s="13"/>
    </row>
    <row r="27" spans="1:5" ht="16.8" customHeight="1">
      <c r="A27" s="20"/>
      <c r="B27" s="13" t="s">
        <v>21</v>
      </c>
      <c r="C27" s="13"/>
      <c r="D27" s="29"/>
      <c r="E27" s="13">
        <v>0.03</v>
      </c>
    </row>
    <row r="28" spans="1:5" ht="0.6" customHeight="1" thickBot="1">
      <c r="A28" s="12"/>
      <c r="B28" s="13"/>
      <c r="C28" s="13"/>
      <c r="D28" s="29"/>
      <c r="E28" s="13"/>
    </row>
    <row r="29" spans="1:5">
      <c r="A29" s="15">
        <v>4</v>
      </c>
      <c r="B29" s="19" t="s">
        <v>5</v>
      </c>
      <c r="C29" s="15"/>
      <c r="D29" s="28"/>
      <c r="E29" s="15"/>
    </row>
    <row r="30" spans="1:5">
      <c r="A30" s="19"/>
      <c r="B30" s="19" t="s">
        <v>6</v>
      </c>
      <c r="C30" s="19"/>
      <c r="D30" s="32"/>
      <c r="E30" s="19"/>
    </row>
    <row r="31" spans="1:5" ht="13.8" thickBot="1">
      <c r="A31" s="19"/>
      <c r="B31" s="17" t="s">
        <v>12</v>
      </c>
      <c r="C31" s="17">
        <f>C32+C33+C34+C36+C37+C38+C35</f>
        <v>237934.1</v>
      </c>
      <c r="D31" s="30" t="e">
        <f>D32+D33+D34+D35+D38</f>
        <v>#REF!</v>
      </c>
      <c r="E31" s="17">
        <f>E32+E34+E35+E38</f>
        <v>3.6399999999999997</v>
      </c>
    </row>
    <row r="32" spans="1:5" ht="14.4" customHeight="1">
      <c r="A32" s="40"/>
      <c r="B32" s="21" t="s">
        <v>24</v>
      </c>
      <c r="C32" s="27">
        <v>158607.12</v>
      </c>
      <c r="D32" s="42">
        <f>C32/D3/13</f>
        <v>3.3894835415478388</v>
      </c>
      <c r="E32" s="21">
        <v>1.94</v>
      </c>
    </row>
    <row r="33" spans="1:5" ht="13.2" hidden="1" customHeight="1">
      <c r="A33" s="41"/>
      <c r="B33" s="13"/>
      <c r="C33" s="25"/>
      <c r="D33" s="33" t="e">
        <f>C33/12/#REF!</f>
        <v>#REF!</v>
      </c>
      <c r="E33" s="6"/>
    </row>
    <row r="34" spans="1:5" ht="19.2" customHeight="1">
      <c r="A34" s="41"/>
      <c r="B34" s="13" t="s">
        <v>28</v>
      </c>
      <c r="C34" s="25">
        <v>59748.98</v>
      </c>
      <c r="D34" s="33">
        <f>C34/D3/12</f>
        <v>1.3832588328661428</v>
      </c>
      <c r="E34" s="6">
        <v>1.4</v>
      </c>
    </row>
    <row r="35" spans="1:5" ht="20.399999999999999" customHeight="1">
      <c r="A35" s="41"/>
      <c r="B35" s="13" t="s">
        <v>36</v>
      </c>
      <c r="C35" s="25">
        <v>4578</v>
      </c>
      <c r="D35" s="33">
        <f>C35/D3/12</f>
        <v>0.10598605929107412</v>
      </c>
      <c r="E35" s="6">
        <v>0.3</v>
      </c>
    </row>
    <row r="36" spans="1:5" ht="16.8" customHeight="1">
      <c r="A36" s="41"/>
      <c r="B36" s="13" t="s">
        <v>34</v>
      </c>
      <c r="C36" s="25">
        <v>9000</v>
      </c>
      <c r="D36" s="33">
        <f>C36/12/D3</f>
        <v>0.20836053595886128</v>
      </c>
      <c r="E36" s="6"/>
    </row>
    <row r="37" spans="1:5" ht="21" customHeight="1">
      <c r="A37" s="41"/>
      <c r="B37" s="13" t="s">
        <v>37</v>
      </c>
      <c r="C37" s="25">
        <v>6000</v>
      </c>
      <c r="D37" s="33">
        <f>C37/D3/12</f>
        <v>0.13890702397257418</v>
      </c>
      <c r="E37" s="6"/>
    </row>
    <row r="38" spans="1:5" ht="1.2" customHeight="1" thickBot="1">
      <c r="A38" s="41"/>
      <c r="B38" s="5"/>
      <c r="C38" s="25"/>
      <c r="D38" s="33">
        <f>C38/D3/12</f>
        <v>0</v>
      </c>
      <c r="E38" s="6"/>
    </row>
    <row r="39" spans="1:5" ht="23.4" customHeight="1" thickBot="1">
      <c r="A39" s="24">
        <v>5</v>
      </c>
      <c r="B39" s="11" t="s">
        <v>9</v>
      </c>
      <c r="C39" s="11">
        <f>C40+C45+C41+C42+C43</f>
        <v>582611.80999999994</v>
      </c>
      <c r="D39" s="31">
        <f>D40+D41+D45+D42+D43+D44</f>
        <v>12.650440224852716</v>
      </c>
      <c r="E39" s="11">
        <f>E40+E41+E42+E43+E45</f>
        <v>11.14</v>
      </c>
    </row>
    <row r="40" spans="1:5" ht="22.2" customHeight="1">
      <c r="A40" s="5"/>
      <c r="B40" s="36" t="s">
        <v>43</v>
      </c>
      <c r="C40" s="6">
        <v>288834.19</v>
      </c>
      <c r="D40" s="33">
        <f>C40/D3/13</f>
        <v>6.1724765776044697</v>
      </c>
      <c r="E40" s="6">
        <v>5.98</v>
      </c>
    </row>
    <row r="41" spans="1:5" ht="22.2" customHeight="1">
      <c r="A41" s="5"/>
      <c r="B41" s="36" t="s">
        <v>44</v>
      </c>
      <c r="C41" s="6">
        <v>29656.76</v>
      </c>
      <c r="D41" s="33">
        <f>C41/D3/12</f>
        <v>0.6865887120448132</v>
      </c>
      <c r="E41" s="6">
        <v>0.71</v>
      </c>
    </row>
    <row r="42" spans="1:5" ht="22.2" customHeight="1">
      <c r="A42" s="5"/>
      <c r="B42" s="36" t="s">
        <v>45</v>
      </c>
      <c r="C42" s="6">
        <v>14649.14</v>
      </c>
      <c r="D42" s="33">
        <f>C42/12/D3</f>
        <v>0.33914474019293256</v>
      </c>
      <c r="E42" s="6">
        <v>0.22</v>
      </c>
    </row>
    <row r="43" spans="1:5" ht="22.2" customHeight="1">
      <c r="A43" s="5"/>
      <c r="B43" s="36" t="s">
        <v>48</v>
      </c>
      <c r="C43" s="6">
        <v>18515.72</v>
      </c>
      <c r="D43" s="33">
        <f>C43/D3/12</f>
        <v>0.4286605936515786</v>
      </c>
      <c r="E43" s="6">
        <v>0.25</v>
      </c>
    </row>
    <row r="44" spans="1:5" ht="22.2" customHeight="1">
      <c r="A44" s="5"/>
      <c r="B44" s="36" t="s">
        <v>46</v>
      </c>
      <c r="C44" s="25">
        <v>3799.72</v>
      </c>
      <c r="D44" s="33">
        <f>C44/12/D3</f>
        <v>8.7967966188178259E-2</v>
      </c>
      <c r="E44" s="6"/>
    </row>
    <row r="45" spans="1:5" ht="18.600000000000001" customHeight="1" thickBot="1">
      <c r="A45" s="5"/>
      <c r="B45" s="37" t="s">
        <v>47</v>
      </c>
      <c r="C45" s="25">
        <v>230956</v>
      </c>
      <c r="D45" s="33">
        <f>C45/D3/13</f>
        <v>4.9356016351707455</v>
      </c>
      <c r="E45" s="6">
        <v>3.98</v>
      </c>
    </row>
    <row r="46" spans="1:5" ht="18.600000000000001" customHeight="1" thickBot="1">
      <c r="A46" s="11">
        <v>6</v>
      </c>
      <c r="B46" s="11" t="s">
        <v>19</v>
      </c>
      <c r="C46" s="11">
        <v>3884</v>
      </c>
      <c r="D46" s="31">
        <f>C46/12/D3</f>
        <v>8.9919146851579701E-2</v>
      </c>
      <c r="E46" s="11">
        <v>0.14000000000000001</v>
      </c>
    </row>
    <row r="47" spans="1:5" ht="24" customHeight="1" thickBot="1">
      <c r="A47" s="11">
        <v>7</v>
      </c>
      <c r="B47" s="11" t="s">
        <v>17</v>
      </c>
      <c r="C47" s="11">
        <v>128142.6</v>
      </c>
      <c r="D47" s="31">
        <f>C47/D3/12</f>
        <v>2.9666512016846642</v>
      </c>
      <c r="E47" s="11">
        <v>2.0699999999999998</v>
      </c>
    </row>
    <row r="48" spans="1:5" ht="26.4" hidden="1" customHeight="1" thickBot="1">
      <c r="A48" s="11"/>
      <c r="B48" s="11"/>
      <c r="C48" s="11"/>
      <c r="D48" s="31"/>
      <c r="E48" s="11"/>
    </row>
    <row r="49" spans="1:5" ht="21" customHeight="1" thickBot="1">
      <c r="A49" s="24">
        <v>8</v>
      </c>
      <c r="B49" s="19" t="s">
        <v>35</v>
      </c>
      <c r="C49" s="11">
        <v>28500</v>
      </c>
      <c r="D49" s="34">
        <f>C49/D3/12</f>
        <v>0.65980836386972741</v>
      </c>
      <c r="E49" s="11">
        <v>0.49</v>
      </c>
    </row>
    <row r="50" spans="1:5" ht="20.399999999999999" customHeight="1" thickBot="1">
      <c r="A50" s="11">
        <v>9</v>
      </c>
      <c r="B50" s="11" t="s">
        <v>20</v>
      </c>
      <c r="C50" s="11">
        <v>6243.64</v>
      </c>
      <c r="D50" s="31">
        <f>C50/D3/12</f>
        <v>0.14454757519268721</v>
      </c>
      <c r="E50" s="11">
        <v>0.7</v>
      </c>
    </row>
    <row r="51" spans="1:5" ht="22.5" customHeight="1" thickBot="1">
      <c r="A51" s="11">
        <v>10</v>
      </c>
      <c r="B51" s="11" t="s">
        <v>10</v>
      </c>
      <c r="C51" s="11">
        <v>12958</v>
      </c>
      <c r="D51" s="31">
        <f>C51/12/D3</f>
        <v>0.29999286943943604</v>
      </c>
      <c r="E51" s="11">
        <v>0.3</v>
      </c>
    </row>
    <row r="52" spans="1:5" ht="21" customHeight="1" thickBot="1">
      <c r="A52" s="17">
        <v>11</v>
      </c>
      <c r="B52" s="17" t="s">
        <v>18</v>
      </c>
      <c r="C52" s="17">
        <v>37800</v>
      </c>
      <c r="D52" s="30">
        <f>C52/12/D3</f>
        <v>0.8751142510272174</v>
      </c>
      <c r="E52" s="17">
        <v>0.68</v>
      </c>
    </row>
    <row r="53" spans="1:5" ht="21" customHeight="1" thickBot="1">
      <c r="A53" s="11">
        <v>12</v>
      </c>
      <c r="B53" s="10" t="s">
        <v>7</v>
      </c>
      <c r="C53" s="11">
        <f>C6+C15+C24+C31+C39+C46+C47+C49+C50+C51+C52</f>
        <v>1434803.73</v>
      </c>
      <c r="D53" s="31" t="e">
        <f>D6+D15+D24+D31+D39+D47+D48+D49+D50+D51</f>
        <v>#REF!</v>
      </c>
      <c r="E53" s="11">
        <f>E6+E15+E24+E31+E39+E47+E48+E49+E50+E51+E46+E52</f>
        <v>23.12</v>
      </c>
    </row>
  </sheetData>
  <phoneticPr fontId="0" type="noConversion"/>
  <pageMargins left="0.25" right="0.25" top="0.75" bottom="0.75" header="0.3" footer="0.3"/>
  <pageSetup paperSize="9" scale="93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2022-03-19T10:20:48Z</cp:lastPrinted>
  <dcterms:created xsi:type="dcterms:W3CDTF">2011-07-12T11:42:04Z</dcterms:created>
  <dcterms:modified xsi:type="dcterms:W3CDTF">2022-04-12T09:02:55Z</dcterms:modified>
</cp:coreProperties>
</file>